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60" windowWidth="18855" windowHeight="11475"/>
  </bookViews>
  <sheets>
    <sheet name="План на 2016-25 " sheetId="12" r:id="rId1"/>
    <sheet name="Лист1" sheetId="13" r:id="rId2"/>
  </sheets>
  <definedNames>
    <definedName name="_xlnm.Print_Titles" localSheetId="0">'План на 2016-25 '!$4:$6</definedName>
  </definedNames>
  <calcPr calcId="125725"/>
</workbook>
</file>

<file path=xl/calcChain.xml><?xml version="1.0" encoding="utf-8"?>
<calcChain xmlns="http://schemas.openxmlformats.org/spreadsheetml/2006/main">
  <c r="E11" i="12"/>
  <c r="E26"/>
  <c r="J41"/>
  <c r="G35"/>
  <c r="F35"/>
  <c r="J34" l="1"/>
  <c r="J33" s="1"/>
  <c r="J32"/>
  <c r="I31"/>
  <c r="H31"/>
  <c r="G31"/>
  <c r="J30"/>
  <c r="J28"/>
  <c r="J27"/>
  <c r="J25"/>
  <c r="J22"/>
  <c r="I21"/>
  <c r="I11" s="1"/>
  <c r="H21"/>
  <c r="G21"/>
  <c r="J20"/>
  <c r="J19"/>
  <c r="J18"/>
  <c r="J13"/>
  <c r="J14"/>
  <c r="J12"/>
  <c r="J10"/>
  <c r="J9"/>
  <c r="F33"/>
  <c r="G33"/>
  <c r="H33"/>
  <c r="I33"/>
  <c r="E33"/>
  <c r="F8"/>
  <c r="G8"/>
  <c r="H8"/>
  <c r="I8"/>
  <c r="E8"/>
  <c r="E7" s="1"/>
  <c r="F31"/>
  <c r="J31" s="1"/>
  <c r="F21"/>
  <c r="F11" s="1"/>
  <c r="J21" l="1"/>
  <c r="J8"/>
  <c r="I36"/>
  <c r="I26"/>
  <c r="I23" s="1"/>
  <c r="J24"/>
  <c r="F26"/>
  <c r="F36"/>
  <c r="F24"/>
  <c r="I7" l="1"/>
  <c r="I42" s="1"/>
  <c r="F23"/>
  <c r="F7"/>
  <c r="H26"/>
  <c r="G26"/>
  <c r="H11"/>
  <c r="G11"/>
  <c r="G24"/>
  <c r="H24"/>
  <c r="J36"/>
  <c r="H36"/>
  <c r="H23" l="1"/>
  <c r="G23"/>
  <c r="F42"/>
  <c r="H7"/>
  <c r="H42" l="1"/>
  <c r="F4" i="13"/>
  <c r="D4"/>
  <c r="E36" i="12" l="1"/>
  <c r="E24"/>
  <c r="E23" s="1"/>
  <c r="E42" l="1"/>
  <c r="G36" l="1"/>
  <c r="G7" l="1"/>
  <c r="G42" l="1"/>
  <c r="J11" l="1"/>
  <c r="J7" s="1"/>
  <c r="J42" s="1"/>
  <c r="J26"/>
  <c r="J23" s="1"/>
</calcChain>
</file>

<file path=xl/sharedStrings.xml><?xml version="1.0" encoding="utf-8"?>
<sst xmlns="http://schemas.openxmlformats.org/spreadsheetml/2006/main" count="146" uniqueCount="101">
  <si>
    <t>№ п/п</t>
  </si>
  <si>
    <t>Наименование мероприятия</t>
  </si>
  <si>
    <t>Исполнитель</t>
  </si>
  <si>
    <t>Срок исполнения</t>
  </si>
  <si>
    <t>Реализация комплекса мер по вопросам урегулирования задолженности по обязательным платежам, администрируемым налоговыми органами.</t>
  </si>
  <si>
    <t>в течение года</t>
  </si>
  <si>
    <t>Реализация комплекса мер по контролю за полнотой и своевременностью выплаты заработной платы, предотвращению фактов выплаты «теневой» заработной платы в целях расширения (легализации) налоговой базы по НДФЛ.</t>
  </si>
  <si>
    <t>Реализация комплекса мер по легализации налогооблагаемой базы, в том числе с субъектами малого и среднего предпринимательства по легализации доходов в целях увеличения налоговых поступлений.</t>
  </si>
  <si>
    <t>Проведение разъяснительной работы по своевременной и полной уплате налогов, поступающих в местный бюджет.</t>
  </si>
  <si>
    <t>ОЭиР</t>
  </si>
  <si>
    <t>ежегодно</t>
  </si>
  <si>
    <t>БФУ</t>
  </si>
  <si>
    <t>в течение 15 дней после принятия Решения Совета депутатов о бюджете и (или) внесения изменений в действующее Решение</t>
  </si>
  <si>
    <t>Организация мониторинга поступлений доходов основных налогоплательщиков муниципального образования город Саяногорск</t>
  </si>
  <si>
    <t>Анализ недоимки по налоговыми и неналоговым доходам в местный бюджет и реализация мер по ее сокращению.</t>
  </si>
  <si>
    <t>постоянно</t>
  </si>
  <si>
    <t>Увеличение объема доходов от использования муниципального имущества, инвентаризация, выявление неиспользуемого (неэффективно используемого) имущества и принятие мер по его продаже или сдаче в аренду, а также усиление работы по взысканию задолженности по арендной плате.</t>
  </si>
  <si>
    <t>ДАГН</t>
  </si>
  <si>
    <t>Увеличение объема платных услуг, оказываемых муниципальными учреждениями муниципального образования город Саяногорск, по сравнению с аналогичным периодом прошлого года, не менее чем на 5%.</t>
  </si>
  <si>
    <t>ГРБС</t>
  </si>
  <si>
    <t>Осуществление контроля за фактическим начислением и поступлением платы за найм социального и коммерческого жилья (находящегося в муниципальной собственности) в бюджет муниципального образования город Саяногорск.</t>
  </si>
  <si>
    <t>Введение моратория на принятие новых расходных обязательств, в том числе новых мер социальной поддержки и приостановление ежегодной индексации социальных льгот и выплат.</t>
  </si>
  <si>
    <t>Повышение  эффективности использования имущества, находящегося в муниципальной собственности (выявление неиспользуемого имущества и принятие мер по его перераспределению между муниципальными учреждениями, отчуждению или передаче в аренду, размещение учреждений в помещениях с наименьшей площадью, размещение учреждений под "одной крышей", передача части площадей учреждений в долгосрочную аренду.</t>
  </si>
  <si>
    <t>ДАГН совместно с ГРБС</t>
  </si>
  <si>
    <t>Оптимизация расходов на содержание органов местного самоуправления до 10%, в том числе за счет сокращения и оптимизации штатной численности.</t>
  </si>
  <si>
    <t>ГРБС, БФУ</t>
  </si>
  <si>
    <t>Увеличение объема расходов за счет доходов от внебюджетной деятельности бюджетных и автономных муниципальных учреждений (оплата услуг связи, коммунальных услуг, оплата налогов и других расходов муниципальных учреждений).</t>
  </si>
  <si>
    <t>Оптимизация лимитов потребления топливно-энергетических ресурсов муниципальных учреждений, обеспечение энергоэффективности в бюджетном секторе, в том числе в рамках реализации программы энергосбережения и повышения энергоэффективности.</t>
  </si>
  <si>
    <t>ГРБС совместно с Комитетом ЖКХиТ</t>
  </si>
  <si>
    <t>Всего</t>
  </si>
  <si>
    <t>ДАГН, ОЭиР, БФУ</t>
  </si>
  <si>
    <t>1. Оптимизация  системы налоговых льгот, ставок по местным налогам в результате  проведения оценки эффективности предоставляемых льгот, анализа установления налоговых ставок</t>
  </si>
  <si>
    <t>2. Увеличение доходного потенциала</t>
  </si>
  <si>
    <t>2.7</t>
  </si>
  <si>
    <t>ДАГН,  Администрация МО г.Саяногорск</t>
  </si>
  <si>
    <t>1. Оптимизация  расходов на содержание органов местного самоуправления</t>
  </si>
  <si>
    <t>1.1     </t>
  </si>
  <si>
    <t>2. Оптимизация  бюджетной сети и расходов на  их содержание</t>
  </si>
  <si>
    <t>2.1     </t>
  </si>
  <si>
    <t>1.</t>
  </si>
  <si>
    <t>2.</t>
  </si>
  <si>
    <t>3.</t>
  </si>
  <si>
    <t>4.</t>
  </si>
  <si>
    <t>5.</t>
  </si>
  <si>
    <t>2.6</t>
  </si>
  <si>
    <t>Осуществление расходов на обслуживание муниципального долга муниципального образования город Саяногорск не более 5% от общего объема расходов бюджета муниципального образования город Саяногорск (в процентах)</t>
  </si>
  <si>
    <t>Включение в состав источников финансирования дефицита бюджета муниципального образования город Саяногорск привлечение бюджетных кредитов из республиканского бюджета после принятия соответствующего решения о его предоставлении (привлечение бюджетных кредитов  - (+);  не привлечение бюджетных кредитов - (-))</t>
  </si>
  <si>
    <t>Осуществление замещения муниципального долга муниципального образования город Саяногорск по кредитам коммерческих банков бюджетными кредитами и снижение процентных ставок по ранее заключенным контрактам с коммерческими банками  с целью снижения расходов на обслуживание муниципального долга, а также работа с коммерческими банками с целью снижения % ставок по  заключенным контрактам (тыс.руб.)</t>
  </si>
  <si>
    <t>(+)</t>
  </si>
  <si>
    <t>испр.</t>
  </si>
  <si>
    <t>факт 1 полугод 2017</t>
  </si>
  <si>
    <t>факт 1 полугод 2018</t>
  </si>
  <si>
    <t>Проведение ежегодного анализа объема и состава долговых обязательств бюджета муниципального образования город Саяногорск (количество раз)</t>
  </si>
  <si>
    <t>Обеспечение реализации мер по равномерному распределению долговой нагрузки бюджета муниципального образования город Саяногорск по годам (количество лет)</t>
  </si>
  <si>
    <t>да</t>
  </si>
  <si>
    <t>по ГРБС________________________________________________</t>
  </si>
  <si>
    <t>2024 год (план)</t>
  </si>
  <si>
    <t>Реализация мероприятий по повышению роли имущественных налогов в формировании местного бюджета, направленных на увеличение собираемости платежей от использования имущества, в том числе инвентаризация земельных участков, объектов капитального строительства, проведение работы с населением, направленной на побуждение физических лиц к постановке на государственный учет объектов недвижимого имущества</t>
  </si>
  <si>
    <t xml:space="preserve">Проведение работы по оптимизации системы налоговых ставок по местным налогам и оценке эффективности предоставляемых налоговых льгот по местным налогам в муниципальном образовании город Саяногорск 
(с последующим установлением максимальных ставок в пределах установленных Налоговым кодексом Российской Федерации, отменой льгот, ужесточением критериев предоставления)
</t>
  </si>
  <si>
    <t>Проведение инвентаризации социальных выплат и льгот отдельным категориям граждан, установленных нормативными правовыми актами муниципального образования город Саяногорск и их пересмотр на основе принципов адресности и нуждаемости с учетом внесенных изменений в федеральное законодательство, способствующих сокращению прироста численности получателей.</t>
  </si>
  <si>
    <t>Бюджетный эффект Плана мероприятий по увеличению поступлений налоговых и неналоговых доходов в местный бюджет, оптимизации расходов местного бюджета и по совершениствованию доловой политики муниципального образования город Саяногорск (Всего по муниципальному образованию город Саяногорск I, II, III)</t>
  </si>
  <si>
    <t>I.                 Мероприятия по росту доходов бюджета муниципального образования город Саяногорск</t>
  </si>
  <si>
    <t>1.1               </t>
  </si>
  <si>
    <r>
      <t>1.2</t>
    </r>
    <r>
      <rPr>
        <sz val="10"/>
        <rFont val="Calibri"/>
        <family val="2"/>
        <charset val="204"/>
        <scheme val="minor"/>
      </rPr>
      <t>               </t>
    </r>
  </si>
  <si>
    <t>2.1               </t>
  </si>
  <si>
    <t>2.2               </t>
  </si>
  <si>
    <t>2.3               </t>
  </si>
  <si>
    <t>2.4               </t>
  </si>
  <si>
    <t>II.                  Мероприятия по оптимизации расходов бюджета муниципального образования город Саяногорск</t>
  </si>
  <si>
    <t>2.4              </t>
  </si>
  <si>
    <t>2.5               </t>
  </si>
  <si>
    <t>2.6               </t>
  </si>
  <si>
    <t>III.                 Мероприятия по совершенствованию долговой политики муниципального образования город Саяногорск</t>
  </si>
  <si>
    <t>2.5</t>
  </si>
  <si>
    <t>2.10             </t>
  </si>
  <si>
    <t>УФНС по РХ (по согласованию), ОЭиР совместно с заинтересованые территориальные подразделения федеральных органов исполнительной власти, с участием представителя Администрации муниципального образования город Саяногорск</t>
  </si>
  <si>
    <t>УФНС по РХ (по согласованию) совместно с заинтересованными территориальными подразделениями федеральных органов исполнительной власти - ОЭиР</t>
  </si>
  <si>
    <t>УФНС по РХ (по согласованию)  - ОЭиР</t>
  </si>
  <si>
    <t>Предоставление в адрес УФНС  по Республики Хакасия информации о годовых плановых показателях по доходным источникам, администрируемым УФНС  по РХ, в соответствии с решением Совета депутатов муниципального образования г.Саяногорск о бюджете муниципального образования город Саяногорск.</t>
  </si>
  <si>
    <t>БФУ совместно с УФНС  по РХ (по согласованию)</t>
  </si>
  <si>
    <t>БФУ совместно с УФНС  по РХ (по согласованию), ДАГН</t>
  </si>
  <si>
    <t>Проведение мониторинга по эффективности установленных коэффициентов К2 по единому налогу на вмененный доход на территории муниципального образования город Саяногорск. *</t>
  </si>
  <si>
    <t>2025 год (план)</t>
  </si>
  <si>
    <t>Администрация МО г.Саяногорск, УФНС по РХ (по согласованию), Отделение Фонда пенсионного и социального страхования Российской Федерации по Республике Хакасия (по согласованию), Отдел по городу  - Саяногорску ГКУ РХ «Центр занятости населения» (по согласованию), Отдел МВД РФ по г.Саяногорску (по согласованию) ОЭиР</t>
  </si>
  <si>
    <t>*С 1 января 2021 года ЕНВД не применяется (ст.5 Федерального закона от 29.06.2012 №97 ФЗ), на территории МО г.Саяногорск с 01.01.2021г. Отменено применение системы налогообложения в виде ЕНВД (утв. Решение Совета депутатов МО г.Саяногорск от 15.12.2020г. №262 "О признании утратившим силу решения Саяногорского городского Совета депутатов от 16.11.2005г. №101 "О системе налогообложения в виде ЕНВД для отдельных видов деятельности на территории МО г.Саяногорск)</t>
  </si>
  <si>
    <t>2023 год (факт)</t>
  </si>
  <si>
    <t>2026 год (план)</t>
  </si>
  <si>
    <t>3. Планирование местного бюджета</t>
  </si>
  <si>
    <t>3.1              </t>
  </si>
  <si>
    <t xml:space="preserve">Сокращение просроченной кредиторской задолженности консолидированного бюджета Республики Хакасия и бюджетных и автономных учреждений Республики Хакасия (без учета объема просроченной кредиторской задолженности за счет  средств от приносящей доход деятельности), сложившейся на 01.01.2023
</t>
  </si>
  <si>
    <t>3.1.1            </t>
  </si>
  <si>
    <t xml:space="preserve">       2.8          </t>
  </si>
  <si>
    <t xml:space="preserve">         2.9            </t>
  </si>
  <si>
    <t>2.11         </t>
  </si>
  <si>
    <t xml:space="preserve"> 3 - 5 </t>
  </si>
  <si>
    <t>2016-2022 год (факт)</t>
  </si>
  <si>
    <t xml:space="preserve">Соблюдение показателя доли просроченной кредиторской задолженности в расходах муниципального образовавния город Саяногорск (в %)
</t>
  </si>
  <si>
    <t>Оценка  финансового результата от реализации мероприятия, тыс. руб.</t>
  </si>
  <si>
    <t xml:space="preserve">Плану по увеличению поступлений налоговых и неналоговых доходов в местный бюджет, оптимизации расходов местного бюджета  
и по совершенствованию долговой политики муниципального образования город Саяногорск на 2016 - 2026 годы </t>
  </si>
  <si>
    <t>Сокращение штатной численности  до 10% в муниципальных учреждениях</t>
  </si>
  <si>
    <t>Приложение 
к постановлению Администрации                                 муниципального образования город Саяногорск                                                                                                                  от 06 марта 2024г. №138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</si>
</sst>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2" fontId="1" fillId="2" borderId="0" xfId="0" applyNumberFormat="1" applyFont="1" applyFill="1" applyAlignment="1">
      <alignment vertical="center"/>
    </xf>
    <xf numFmtId="1" fontId="5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vertical="center"/>
    </xf>
    <xf numFmtId="4" fontId="5" fillId="2" borderId="3" xfId="0" applyNumberFormat="1" applyFont="1" applyFill="1" applyBorder="1" applyAlignment="1">
      <alignment vertical="top"/>
    </xf>
    <xf numFmtId="4" fontId="6" fillId="2" borderId="3" xfId="0" applyNumberFormat="1" applyFont="1" applyFill="1" applyBorder="1" applyAlignment="1">
      <alignment vertical="top"/>
    </xf>
    <xf numFmtId="4" fontId="6" fillId="2" borderId="5" xfId="0" applyNumberFormat="1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horizontal="right" vertical="center"/>
    </xf>
    <xf numFmtId="4" fontId="6" fillId="2" borderId="1" xfId="0" applyNumberFormat="1" applyFont="1" applyFill="1" applyBorder="1" applyAlignment="1">
      <alignment horizontal="right" vertical="center"/>
    </xf>
    <xf numFmtId="49" fontId="5" fillId="2" borderId="1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vertical="center" wrapText="1"/>
    </xf>
    <xf numFmtId="2" fontId="5" fillId="2" borderId="0" xfId="0" applyNumberFormat="1" applyFont="1" applyFill="1" applyBorder="1" applyAlignment="1">
      <alignment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vertical="top" wrapText="1"/>
    </xf>
    <xf numFmtId="4" fontId="5" fillId="2" borderId="3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left" vertical="center" wrapText="1"/>
    </xf>
    <xf numFmtId="2" fontId="5" fillId="2" borderId="1" xfId="0" applyNumberFormat="1" applyFont="1" applyFill="1" applyBorder="1" applyAlignment="1">
      <alignment horizontal="left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5" fillId="2" borderId="0" xfId="0" applyNumberFormat="1" applyFont="1" applyFill="1" applyBorder="1" applyAlignment="1">
      <alignment horizontal="left" vertical="center" wrapText="1"/>
    </xf>
    <xf numFmtId="2" fontId="5" fillId="2" borderId="3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vertical="top"/>
    </xf>
    <xf numFmtId="2" fontId="2" fillId="2" borderId="2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vertical="center"/>
    </xf>
    <xf numFmtId="2" fontId="1" fillId="2" borderId="10" xfId="0" applyNumberFormat="1" applyFont="1" applyFill="1" applyBorder="1" applyAlignment="1">
      <alignment vertical="center"/>
    </xf>
    <xf numFmtId="2" fontId="1" fillId="2" borderId="8" xfId="0" applyNumberFormat="1" applyFont="1" applyFill="1" applyBorder="1" applyAlignment="1">
      <alignment vertical="center"/>
    </xf>
    <xf numFmtId="2" fontId="1" fillId="2" borderId="0" xfId="0" applyNumberFormat="1" applyFont="1" applyFill="1" applyBorder="1" applyAlignment="1">
      <alignment vertical="center"/>
    </xf>
    <xf numFmtId="2" fontId="1" fillId="2" borderId="9" xfId="0" applyNumberFormat="1" applyFont="1" applyFill="1" applyBorder="1" applyAlignment="1">
      <alignment vertical="center"/>
    </xf>
    <xf numFmtId="4" fontId="5" fillId="2" borderId="3" xfId="0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vertical="center"/>
    </xf>
    <xf numFmtId="2" fontId="1" fillId="2" borderId="0" xfId="0" applyNumberFormat="1" applyFont="1" applyFill="1" applyAlignment="1">
      <alignment horizontal="left" vertical="center"/>
    </xf>
    <xf numFmtId="3" fontId="6" fillId="2" borderId="1" xfId="0" applyNumberFormat="1" applyFont="1" applyFill="1" applyBorder="1" applyAlignment="1">
      <alignment vertical="center"/>
    </xf>
    <xf numFmtId="2" fontId="1" fillId="2" borderId="0" xfId="0" applyNumberFormat="1" applyFont="1" applyFill="1" applyAlignment="1">
      <alignment horizontal="left" vertical="center" wrapText="1"/>
    </xf>
    <xf numFmtId="2" fontId="1" fillId="2" borderId="0" xfId="0" applyNumberFormat="1" applyFont="1" applyFill="1" applyAlignment="1">
      <alignment horizontal="center" vertical="center" wrapText="1"/>
    </xf>
    <xf numFmtId="0" fontId="8" fillId="0" borderId="0" xfId="0" applyFont="1" applyAlignment="1">
      <alignment horizontal="justify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wrapText="1"/>
    </xf>
    <xf numFmtId="2" fontId="2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left" vertical="center" wrapText="1"/>
    </xf>
    <xf numFmtId="2" fontId="4" fillId="2" borderId="1" xfId="0" applyNumberFormat="1" applyFont="1" applyFill="1" applyBorder="1" applyAlignment="1">
      <alignment horizontal="left" vertical="center" wrapText="1"/>
    </xf>
    <xf numFmtId="2" fontId="5" fillId="2" borderId="6" xfId="0" applyNumberFormat="1" applyFont="1" applyFill="1" applyBorder="1" applyAlignment="1">
      <alignment horizontal="left" vertical="center" wrapText="1"/>
    </xf>
    <xf numFmtId="2" fontId="4" fillId="2" borderId="7" xfId="0" applyNumberFormat="1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1" fillId="2" borderId="0" xfId="0" applyNumberFormat="1" applyFont="1" applyFill="1" applyBorder="1" applyAlignment="1">
      <alignment horizontal="center" vertical="center"/>
    </xf>
    <xf numFmtId="2" fontId="6" fillId="2" borderId="6" xfId="0" applyNumberFormat="1" applyFont="1" applyFill="1" applyBorder="1" applyAlignment="1">
      <alignment horizontal="left" vertical="center" wrapText="1"/>
    </xf>
    <xf numFmtId="2" fontId="4" fillId="2" borderId="7" xfId="0" applyNumberFormat="1" applyFont="1" applyFill="1" applyBorder="1" applyAlignment="1">
      <alignment horizontal="left" vertical="center" wrapText="1"/>
    </xf>
    <xf numFmtId="2" fontId="4" fillId="2" borderId="12" xfId="0" applyNumberFormat="1" applyFont="1" applyFill="1" applyBorder="1" applyAlignment="1">
      <alignment horizontal="left" vertical="center" wrapText="1"/>
    </xf>
    <xf numFmtId="4" fontId="5" fillId="2" borderId="6" xfId="0" applyNumberFormat="1" applyFont="1" applyFill="1" applyBorder="1" applyAlignment="1">
      <alignment horizontal="center" vertical="center"/>
    </xf>
    <xf numFmtId="4" fontId="5" fillId="2" borderId="7" xfId="0" applyNumberFormat="1" applyFont="1" applyFill="1" applyBorder="1" applyAlignment="1">
      <alignment horizontal="center" vertical="center"/>
    </xf>
    <xf numFmtId="4" fontId="5" fillId="2" borderId="12" xfId="0" applyNumberFormat="1" applyFont="1" applyFill="1" applyBorder="1" applyAlignment="1">
      <alignment horizontal="center" vertical="center"/>
    </xf>
    <xf numFmtId="2" fontId="5" fillId="2" borderId="11" xfId="0" applyNumberFormat="1" applyFont="1" applyFill="1" applyBorder="1" applyAlignment="1">
      <alignment horizontal="left" vertical="center" wrapText="1"/>
    </xf>
    <xf numFmtId="2" fontId="4" fillId="2" borderId="2" xfId="0" applyNumberFormat="1" applyFont="1" applyFill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2" fontId="5" fillId="2" borderId="1" xfId="0" applyNumberFormat="1" applyFont="1" applyFill="1" applyBorder="1" applyAlignment="1">
      <alignment vertical="center" wrapText="1"/>
    </xf>
    <xf numFmtId="2" fontId="5" fillId="2" borderId="0" xfId="0" applyNumberFormat="1" applyFont="1" applyFill="1" applyBorder="1" applyAlignment="1">
      <alignment horizontal="left" vertical="center" wrapText="1"/>
    </xf>
    <xf numFmtId="2" fontId="5" fillId="2" borderId="7" xfId="0" applyNumberFormat="1" applyFont="1" applyFill="1" applyBorder="1" applyAlignment="1">
      <alignment horizontal="left" vertical="center" wrapText="1"/>
    </xf>
    <xf numFmtId="2" fontId="5" fillId="2" borderId="12" xfId="0" applyNumberFormat="1" applyFont="1" applyFill="1" applyBorder="1" applyAlignment="1">
      <alignment horizontal="left" vertical="center" wrapText="1"/>
    </xf>
    <xf numFmtId="4" fontId="5" fillId="2" borderId="6" xfId="0" applyNumberFormat="1" applyFont="1" applyFill="1" applyBorder="1" applyAlignment="1">
      <alignment horizontal="center" vertical="center" wrapText="1"/>
    </xf>
    <xf numFmtId="4" fontId="5" fillId="2" borderId="7" xfId="0" applyNumberFormat="1" applyFont="1" applyFill="1" applyBorder="1" applyAlignment="1">
      <alignment horizontal="center" vertical="center" wrapText="1"/>
    </xf>
    <xf numFmtId="4" fontId="5" fillId="2" borderId="1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FF66"/>
      <color rgb="FFCC99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2"/>
  <sheetViews>
    <sheetView tabSelected="1" view="pageBreakPreview" zoomScaleSheetLayoutView="100" workbookViewId="0">
      <pane xSplit="2" ySplit="5" topLeftCell="C42" activePane="bottomRight" state="frozen"/>
      <selection activeCell="A2" sqref="A2"/>
      <selection pane="topRight" activeCell="C2" sqref="C2"/>
      <selection pane="bottomLeft" activeCell="A7" sqref="A7"/>
      <selection pane="bottomRight" activeCell="A45" sqref="A45:G49"/>
    </sheetView>
  </sheetViews>
  <sheetFormatPr defaultColWidth="9.140625" defaultRowHeight="70.150000000000006" customHeight="1"/>
  <cols>
    <col min="1" max="1" width="6.42578125" style="1" customWidth="1"/>
    <col min="2" max="2" width="98.28515625" style="37" customWidth="1"/>
    <col min="3" max="3" width="31.140625" style="37" customWidth="1"/>
    <col min="4" max="4" width="13.140625" style="38" customWidth="1"/>
    <col min="5" max="5" width="11.7109375" style="1" customWidth="1"/>
    <col min="6" max="6" width="10.5703125" style="1" customWidth="1"/>
    <col min="7" max="7" width="10.140625" style="1" customWidth="1"/>
    <col min="8" max="8" width="10.7109375" style="1" customWidth="1"/>
    <col min="9" max="10" width="11.7109375" style="1" customWidth="1"/>
    <col min="11" max="13" width="0" style="1" hidden="1" customWidth="1"/>
    <col min="14" max="16384" width="9.140625" style="1"/>
  </cols>
  <sheetData>
    <row r="1" spans="1:13" ht="78.75" customHeight="1">
      <c r="G1" s="40" t="s">
        <v>100</v>
      </c>
      <c r="H1" s="40"/>
      <c r="I1" s="40"/>
      <c r="J1" s="40"/>
      <c r="K1" s="40"/>
      <c r="L1" s="40"/>
    </row>
    <row r="2" spans="1:13" ht="58.5" customHeight="1">
      <c r="A2" s="42" t="s">
        <v>98</v>
      </c>
      <c r="B2" s="43"/>
      <c r="C2" s="43"/>
      <c r="D2" s="43"/>
      <c r="E2" s="43"/>
      <c r="F2" s="43"/>
      <c r="G2" s="43"/>
      <c r="H2" s="43"/>
      <c r="I2" s="43"/>
      <c r="J2" s="43"/>
    </row>
    <row r="3" spans="1:13" ht="70.150000000000006" hidden="1" customHeight="1">
      <c r="A3" s="26"/>
      <c r="B3" s="48" t="s">
        <v>55</v>
      </c>
      <c r="C3" s="48"/>
      <c r="D3" s="48"/>
      <c r="E3" s="48"/>
      <c r="F3" s="48"/>
      <c r="G3" s="48"/>
      <c r="H3" s="48"/>
      <c r="I3" s="48"/>
      <c r="J3" s="48"/>
    </row>
    <row r="4" spans="1:13" ht="26.25" customHeight="1">
      <c r="A4" s="49" t="s">
        <v>0</v>
      </c>
      <c r="B4" s="51" t="s">
        <v>1</v>
      </c>
      <c r="C4" s="49" t="s">
        <v>2</v>
      </c>
      <c r="D4" s="49" t="s">
        <v>3</v>
      </c>
      <c r="E4" s="50" t="s">
        <v>97</v>
      </c>
      <c r="F4" s="50"/>
      <c r="G4" s="50"/>
      <c r="H4" s="50"/>
      <c r="I4" s="50"/>
      <c r="J4" s="50"/>
    </row>
    <row r="5" spans="1:13" ht="44.25" customHeight="1">
      <c r="A5" s="50"/>
      <c r="B5" s="52"/>
      <c r="C5" s="50"/>
      <c r="D5" s="50"/>
      <c r="E5" s="21" t="s">
        <v>95</v>
      </c>
      <c r="F5" s="21" t="s">
        <v>85</v>
      </c>
      <c r="G5" s="21" t="s">
        <v>56</v>
      </c>
      <c r="H5" s="21" t="s">
        <v>82</v>
      </c>
      <c r="I5" s="21" t="s">
        <v>86</v>
      </c>
      <c r="J5" s="27" t="s">
        <v>29</v>
      </c>
    </row>
    <row r="6" spans="1:13" ht="21.75" customHeight="1">
      <c r="A6" s="2">
        <v>1</v>
      </c>
      <c r="B6" s="2">
        <v>2</v>
      </c>
      <c r="C6" s="2">
        <v>3</v>
      </c>
      <c r="D6" s="2">
        <v>4</v>
      </c>
      <c r="E6" s="3">
        <v>5</v>
      </c>
      <c r="F6" s="3">
        <v>6</v>
      </c>
      <c r="G6" s="2">
        <v>7</v>
      </c>
      <c r="H6" s="3">
        <v>8</v>
      </c>
      <c r="I6" s="3">
        <v>9</v>
      </c>
      <c r="J6" s="3">
        <v>10</v>
      </c>
    </row>
    <row r="7" spans="1:13" ht="27" customHeight="1">
      <c r="A7" s="44" t="s">
        <v>61</v>
      </c>
      <c r="B7" s="45"/>
      <c r="C7" s="45"/>
      <c r="D7" s="45"/>
      <c r="E7" s="4">
        <f>E8+E11</f>
        <v>100956.69</v>
      </c>
      <c r="F7" s="4">
        <f t="shared" ref="F7:J7" si="0">F8+F11</f>
        <v>26503.800000000003</v>
      </c>
      <c r="G7" s="4">
        <f t="shared" si="0"/>
        <v>20356.78</v>
      </c>
      <c r="H7" s="4">
        <f t="shared" si="0"/>
        <v>20811.740000000002</v>
      </c>
      <c r="I7" s="4">
        <f t="shared" si="0"/>
        <v>21097.24</v>
      </c>
      <c r="J7" s="4">
        <f t="shared" si="0"/>
        <v>189726.25</v>
      </c>
    </row>
    <row r="8" spans="1:13" ht="33.75" customHeight="1" thickBot="1">
      <c r="A8" s="46" t="s">
        <v>31</v>
      </c>
      <c r="B8" s="47"/>
      <c r="C8" s="47"/>
      <c r="D8" s="47"/>
      <c r="E8" s="28">
        <f>E9+E10</f>
        <v>-38213.1</v>
      </c>
      <c r="F8" s="28">
        <f t="shared" ref="F8:J8" si="1">F9+F10</f>
        <v>0</v>
      </c>
      <c r="G8" s="28">
        <f t="shared" si="1"/>
        <v>0</v>
      </c>
      <c r="H8" s="28">
        <f t="shared" si="1"/>
        <v>0</v>
      </c>
      <c r="I8" s="28">
        <f t="shared" si="1"/>
        <v>0</v>
      </c>
      <c r="J8" s="28">
        <f t="shared" si="1"/>
        <v>-38213.1</v>
      </c>
    </row>
    <row r="9" spans="1:13" ht="29.25" customHeight="1">
      <c r="A9" s="17" t="s">
        <v>62</v>
      </c>
      <c r="B9" s="12" t="s">
        <v>81</v>
      </c>
      <c r="C9" s="17" t="s">
        <v>9</v>
      </c>
      <c r="D9" s="17" t="s">
        <v>10</v>
      </c>
      <c r="E9" s="5">
        <v>-7283.5</v>
      </c>
      <c r="F9" s="5">
        <v>0</v>
      </c>
      <c r="G9" s="5">
        <v>0</v>
      </c>
      <c r="H9" s="5">
        <v>0</v>
      </c>
      <c r="I9" s="5">
        <v>0</v>
      </c>
      <c r="J9" s="6">
        <f>E9+F9+G9+H9+I9</f>
        <v>-7283.5</v>
      </c>
      <c r="K9" s="29" t="s">
        <v>50</v>
      </c>
      <c r="L9" s="29"/>
      <c r="M9" s="30">
        <v>16264.1</v>
      </c>
    </row>
    <row r="10" spans="1:13" ht="57.75" customHeight="1">
      <c r="A10" s="20" t="s">
        <v>63</v>
      </c>
      <c r="B10" s="19" t="s">
        <v>58</v>
      </c>
      <c r="C10" s="14" t="s">
        <v>30</v>
      </c>
      <c r="D10" s="20" t="s">
        <v>10</v>
      </c>
      <c r="E10" s="15">
        <v>-30929.599999999999</v>
      </c>
      <c r="F10" s="15">
        <v>0</v>
      </c>
      <c r="G10" s="15">
        <v>0</v>
      </c>
      <c r="H10" s="15">
        <v>0</v>
      </c>
      <c r="I10" s="15">
        <v>0</v>
      </c>
      <c r="J10" s="25">
        <f>E10+F10+G10+H10+I10</f>
        <v>-30929.599999999999</v>
      </c>
      <c r="K10" s="31" t="s">
        <v>51</v>
      </c>
      <c r="L10" s="31"/>
      <c r="M10" s="32">
        <v>15582</v>
      </c>
    </row>
    <row r="11" spans="1:13" ht="28.5" customHeight="1">
      <c r="A11" s="60" t="s">
        <v>32</v>
      </c>
      <c r="B11" s="61"/>
      <c r="C11" s="61"/>
      <c r="D11" s="61"/>
      <c r="E11" s="7">
        <f>E12+E13+E14+E18+E19+E20+E21+E22</f>
        <v>139169.79</v>
      </c>
      <c r="F11" s="7">
        <f t="shared" ref="F11:J11" si="2">F12+F13+F14+F15+F16+F17+F18+F19+F20+F21+F22</f>
        <v>26503.800000000003</v>
      </c>
      <c r="G11" s="7">
        <f t="shared" si="2"/>
        <v>20356.78</v>
      </c>
      <c r="H11" s="7">
        <f t="shared" si="2"/>
        <v>20811.740000000002</v>
      </c>
      <c r="I11" s="7">
        <f t="shared" si="2"/>
        <v>21097.24</v>
      </c>
      <c r="J11" s="7">
        <f t="shared" si="2"/>
        <v>227939.35</v>
      </c>
    </row>
    <row r="12" spans="1:13" ht="103.5" customHeight="1">
      <c r="A12" s="17" t="s">
        <v>64</v>
      </c>
      <c r="B12" s="19" t="s">
        <v>4</v>
      </c>
      <c r="C12" s="18" t="s">
        <v>75</v>
      </c>
      <c r="D12" s="20" t="s">
        <v>5</v>
      </c>
      <c r="E12" s="33">
        <v>14814</v>
      </c>
      <c r="F12" s="33">
        <v>0</v>
      </c>
      <c r="G12" s="34">
        <v>0</v>
      </c>
      <c r="H12" s="33">
        <v>0</v>
      </c>
      <c r="I12" s="33">
        <v>0</v>
      </c>
      <c r="J12" s="28">
        <f>E12+F12+G12+H12+I12</f>
        <v>14814</v>
      </c>
    </row>
    <row r="13" spans="1:13" ht="131.25" customHeight="1">
      <c r="A13" s="17" t="s">
        <v>65</v>
      </c>
      <c r="B13" s="19" t="s">
        <v>6</v>
      </c>
      <c r="C13" s="18" t="s">
        <v>83</v>
      </c>
      <c r="D13" s="20" t="s">
        <v>5</v>
      </c>
      <c r="E13" s="33">
        <v>12254.8</v>
      </c>
      <c r="F13" s="33">
        <v>2005</v>
      </c>
      <c r="G13" s="33">
        <v>1500</v>
      </c>
      <c r="H13" s="33">
        <v>1500</v>
      </c>
      <c r="I13" s="33">
        <v>1500</v>
      </c>
      <c r="J13" s="28">
        <f>E13+F13+G13+H13+I13</f>
        <v>18759.8</v>
      </c>
    </row>
    <row r="14" spans="1:13" ht="71.25" customHeight="1">
      <c r="A14" s="20" t="s">
        <v>66</v>
      </c>
      <c r="B14" s="19" t="s">
        <v>7</v>
      </c>
      <c r="C14" s="18" t="s">
        <v>76</v>
      </c>
      <c r="D14" s="20" t="s">
        <v>5</v>
      </c>
      <c r="E14" s="16">
        <v>14424</v>
      </c>
      <c r="F14" s="16">
        <v>0</v>
      </c>
      <c r="G14" s="16">
        <v>0</v>
      </c>
      <c r="H14" s="16">
        <v>0</v>
      </c>
      <c r="I14" s="16">
        <v>0</v>
      </c>
      <c r="J14" s="28">
        <f t="shared" ref="J14" si="3">E14+F14+G14+H14+I14</f>
        <v>14424</v>
      </c>
    </row>
    <row r="15" spans="1:13" ht="32.25" customHeight="1">
      <c r="A15" s="17" t="s">
        <v>67</v>
      </c>
      <c r="B15" s="18" t="s">
        <v>8</v>
      </c>
      <c r="C15" s="18" t="s">
        <v>77</v>
      </c>
      <c r="D15" s="17" t="s">
        <v>5</v>
      </c>
      <c r="E15" s="67" t="s">
        <v>54</v>
      </c>
      <c r="F15" s="68"/>
      <c r="G15" s="68"/>
      <c r="H15" s="68"/>
      <c r="I15" s="68"/>
      <c r="J15" s="69"/>
    </row>
    <row r="16" spans="1:13" ht="144.75" customHeight="1">
      <c r="A16" s="20" t="s">
        <v>73</v>
      </c>
      <c r="B16" s="19" t="s">
        <v>78</v>
      </c>
      <c r="C16" s="19" t="s">
        <v>11</v>
      </c>
      <c r="D16" s="20" t="s">
        <v>12</v>
      </c>
      <c r="E16" s="57" t="s">
        <v>54</v>
      </c>
      <c r="F16" s="58"/>
      <c r="G16" s="58"/>
      <c r="H16" s="58"/>
      <c r="I16" s="58"/>
      <c r="J16" s="59"/>
    </row>
    <row r="17" spans="1:10" ht="37.5" customHeight="1">
      <c r="A17" s="20" t="s">
        <v>44</v>
      </c>
      <c r="B17" s="19" t="s">
        <v>13</v>
      </c>
      <c r="C17" s="19" t="s">
        <v>79</v>
      </c>
      <c r="D17" s="20" t="s">
        <v>5</v>
      </c>
      <c r="E17" s="57" t="s">
        <v>15</v>
      </c>
      <c r="F17" s="58"/>
      <c r="G17" s="58"/>
      <c r="H17" s="58"/>
      <c r="I17" s="58"/>
      <c r="J17" s="59"/>
    </row>
    <row r="18" spans="1:10" ht="42.75" customHeight="1">
      <c r="A18" s="20" t="s">
        <v>33</v>
      </c>
      <c r="B18" s="19" t="s">
        <v>14</v>
      </c>
      <c r="C18" s="19" t="s">
        <v>80</v>
      </c>
      <c r="D18" s="20" t="s">
        <v>5</v>
      </c>
      <c r="E18" s="8">
        <v>22635.4</v>
      </c>
      <c r="F18" s="8">
        <v>0</v>
      </c>
      <c r="G18" s="8">
        <v>0</v>
      </c>
      <c r="H18" s="8">
        <v>0</v>
      </c>
      <c r="I18" s="8">
        <v>0</v>
      </c>
      <c r="J18" s="4">
        <f>E18+F18+G18+H18+I18</f>
        <v>22635.4</v>
      </c>
    </row>
    <row r="19" spans="1:10" ht="60" customHeight="1">
      <c r="A19" s="23" t="s">
        <v>91</v>
      </c>
      <c r="B19" s="19" t="s">
        <v>57</v>
      </c>
      <c r="C19" s="18" t="s">
        <v>17</v>
      </c>
      <c r="D19" s="20" t="s">
        <v>5</v>
      </c>
      <c r="E19" s="16">
        <v>9316.7000000000007</v>
      </c>
      <c r="F19" s="16">
        <v>1323.51</v>
      </c>
      <c r="G19" s="16">
        <v>1580.91</v>
      </c>
      <c r="H19" s="16">
        <v>1580.91</v>
      </c>
      <c r="I19" s="16">
        <v>1580.91</v>
      </c>
      <c r="J19" s="4">
        <f>E19+F19+G19+H19+I19</f>
        <v>15382.94</v>
      </c>
    </row>
    <row r="20" spans="1:10" ht="45.75" customHeight="1">
      <c r="A20" s="14" t="s">
        <v>92</v>
      </c>
      <c r="B20" s="19" t="s">
        <v>16</v>
      </c>
      <c r="C20" s="19" t="s">
        <v>17</v>
      </c>
      <c r="D20" s="20" t="s">
        <v>5</v>
      </c>
      <c r="E20" s="8">
        <v>19638.57</v>
      </c>
      <c r="F20" s="8">
        <v>1031.5999999999999</v>
      </c>
      <c r="G20" s="8">
        <v>3500</v>
      </c>
      <c r="H20" s="8">
        <v>3500</v>
      </c>
      <c r="I20" s="8">
        <v>3500</v>
      </c>
      <c r="J20" s="4">
        <f>E20+F20+G20+H20+I20</f>
        <v>31170.17</v>
      </c>
    </row>
    <row r="21" spans="1:10" ht="38.25" customHeight="1">
      <c r="A21" s="20" t="s">
        <v>74</v>
      </c>
      <c r="B21" s="19" t="s">
        <v>18</v>
      </c>
      <c r="C21" s="19" t="s">
        <v>19</v>
      </c>
      <c r="D21" s="20" t="s">
        <v>5</v>
      </c>
      <c r="E21" s="8">
        <v>39200.6</v>
      </c>
      <c r="F21" s="8">
        <f>36.3+3939.9+5678.6+10604.96</f>
        <v>20259.760000000002</v>
      </c>
      <c r="G21" s="8">
        <f>7349.8+290+4136.9+50.8</f>
        <v>11827.5</v>
      </c>
      <c r="H21" s="8">
        <f>7500+321.2+4343.7+50.8</f>
        <v>12215.699999999999</v>
      </c>
      <c r="I21" s="8">
        <f>7500+320+4560.9+50.8</f>
        <v>12431.699999999999</v>
      </c>
      <c r="J21" s="4">
        <f>E21+F21+G21+H21+I21</f>
        <v>95935.26</v>
      </c>
    </row>
    <row r="22" spans="1:10" ht="37.5" customHeight="1">
      <c r="A22" s="17" t="s">
        <v>93</v>
      </c>
      <c r="B22" s="19" t="s">
        <v>20</v>
      </c>
      <c r="C22" s="18" t="s">
        <v>34</v>
      </c>
      <c r="D22" s="20" t="s">
        <v>5</v>
      </c>
      <c r="E22" s="16">
        <v>6885.72</v>
      </c>
      <c r="F22" s="16">
        <v>1883.93</v>
      </c>
      <c r="G22" s="16">
        <v>1948.37</v>
      </c>
      <c r="H22" s="16">
        <v>2015.13</v>
      </c>
      <c r="I22" s="16">
        <v>2084.63</v>
      </c>
      <c r="J22" s="4">
        <f>E22+F22+G22+H22+I22</f>
        <v>14817.780000000002</v>
      </c>
    </row>
    <row r="23" spans="1:10" ht="25.5" customHeight="1">
      <c r="A23" s="54" t="s">
        <v>68</v>
      </c>
      <c r="B23" s="55"/>
      <c r="C23" s="55"/>
      <c r="D23" s="56"/>
      <c r="E23" s="4">
        <f>E24+E26</f>
        <v>6444.3999999999942</v>
      </c>
      <c r="F23" s="4">
        <f t="shared" ref="F23:I23" si="4">F24+F26</f>
        <v>-4094.57</v>
      </c>
      <c r="G23" s="4">
        <f t="shared" si="4"/>
        <v>-16356.5</v>
      </c>
      <c r="H23" s="4">
        <f t="shared" si="4"/>
        <v>-11616.030000000002</v>
      </c>
      <c r="I23" s="4">
        <f t="shared" si="4"/>
        <v>-11762.18</v>
      </c>
      <c r="J23" s="4">
        <f>J24+J26</f>
        <v>-37384.880000000019</v>
      </c>
    </row>
    <row r="24" spans="1:10" s="35" customFormat="1" ht="25.5" customHeight="1">
      <c r="A24" s="46" t="s">
        <v>35</v>
      </c>
      <c r="B24" s="55"/>
      <c r="C24" s="55"/>
      <c r="D24" s="55"/>
      <c r="E24" s="9">
        <f t="shared" ref="E24" si="5">E25</f>
        <v>-94.5</v>
      </c>
      <c r="F24" s="9">
        <f>F25</f>
        <v>0</v>
      </c>
      <c r="G24" s="9">
        <f t="shared" ref="G24:H24" si="6">G25</f>
        <v>0</v>
      </c>
      <c r="H24" s="9">
        <f t="shared" si="6"/>
        <v>0</v>
      </c>
      <c r="I24" s="9">
        <v>0</v>
      </c>
      <c r="J24" s="10">
        <f>J25</f>
        <v>-94.5</v>
      </c>
    </row>
    <row r="25" spans="1:10" ht="34.5" customHeight="1">
      <c r="A25" s="20" t="s">
        <v>36</v>
      </c>
      <c r="B25" s="19" t="s">
        <v>24</v>
      </c>
      <c r="C25" s="19" t="s">
        <v>25</v>
      </c>
      <c r="D25" s="20" t="s">
        <v>5</v>
      </c>
      <c r="E25" s="8">
        <v>-94.5</v>
      </c>
      <c r="F25" s="8">
        <v>0</v>
      </c>
      <c r="G25" s="8">
        <v>0</v>
      </c>
      <c r="H25" s="8">
        <v>0</v>
      </c>
      <c r="I25" s="8">
        <v>0</v>
      </c>
      <c r="J25" s="4">
        <f>E25+F25+G25+H25+I25</f>
        <v>-94.5</v>
      </c>
    </row>
    <row r="26" spans="1:10" ht="24" customHeight="1">
      <c r="A26" s="46" t="s">
        <v>37</v>
      </c>
      <c r="B26" s="55"/>
      <c r="C26" s="55"/>
      <c r="D26" s="55"/>
      <c r="E26" s="8">
        <f>E27+E28+E30+E31+E32</f>
        <v>6538.8999999999942</v>
      </c>
      <c r="F26" s="8">
        <f t="shared" ref="F26" si="7">F27+F28+F29+F30+F31+F32</f>
        <v>-4094.57</v>
      </c>
      <c r="G26" s="8">
        <f>G27+G28+G29+G30+G31+G32</f>
        <v>-16356.5</v>
      </c>
      <c r="H26" s="8">
        <f>H27+H28+H29+H30+H31+H32</f>
        <v>-11616.030000000002</v>
      </c>
      <c r="I26" s="8">
        <f>I27+I28+I29+I30+I31+I32</f>
        <v>-11762.18</v>
      </c>
      <c r="J26" s="4">
        <f>J27+J28+J29+J30+J31+J32</f>
        <v>-37290.380000000019</v>
      </c>
    </row>
    <row r="27" spans="1:10" ht="27" customHeight="1">
      <c r="A27" s="20" t="s">
        <v>38</v>
      </c>
      <c r="B27" s="19" t="s">
        <v>99</v>
      </c>
      <c r="C27" s="19" t="s">
        <v>25</v>
      </c>
      <c r="D27" s="20" t="s">
        <v>5</v>
      </c>
      <c r="E27" s="8">
        <v>54290.5</v>
      </c>
      <c r="F27" s="8">
        <v>0</v>
      </c>
      <c r="G27" s="8">
        <v>0</v>
      </c>
      <c r="H27" s="8">
        <v>0</v>
      </c>
      <c r="I27" s="8">
        <v>0</v>
      </c>
      <c r="J27" s="4">
        <f>E27+F27+G27+H27+I27</f>
        <v>54290.5</v>
      </c>
    </row>
    <row r="28" spans="1:10" ht="42" customHeight="1">
      <c r="A28" s="20" t="s">
        <v>65</v>
      </c>
      <c r="B28" s="19" t="s">
        <v>59</v>
      </c>
      <c r="C28" s="19" t="s">
        <v>19</v>
      </c>
      <c r="D28" s="20" t="s">
        <v>5</v>
      </c>
      <c r="E28" s="8">
        <v>-3612.3</v>
      </c>
      <c r="F28" s="8">
        <v>0</v>
      </c>
      <c r="G28" s="8">
        <v>0</v>
      </c>
      <c r="H28" s="8">
        <v>0</v>
      </c>
      <c r="I28" s="8">
        <v>0</v>
      </c>
      <c r="J28" s="4">
        <f>E28+F28+G28+H28+I28</f>
        <v>-3612.3</v>
      </c>
    </row>
    <row r="29" spans="1:10" ht="36" customHeight="1">
      <c r="A29" s="20" t="s">
        <v>66</v>
      </c>
      <c r="B29" s="19" t="s">
        <v>21</v>
      </c>
      <c r="C29" s="19" t="s">
        <v>19</v>
      </c>
      <c r="D29" s="20" t="s">
        <v>5</v>
      </c>
      <c r="E29" s="57" t="s">
        <v>54</v>
      </c>
      <c r="F29" s="58"/>
      <c r="G29" s="58"/>
      <c r="H29" s="58"/>
      <c r="I29" s="58"/>
      <c r="J29" s="59"/>
    </row>
    <row r="30" spans="1:10" ht="59.25" customHeight="1">
      <c r="A30" s="20" t="s">
        <v>69</v>
      </c>
      <c r="B30" s="19" t="s">
        <v>22</v>
      </c>
      <c r="C30" s="19" t="s">
        <v>23</v>
      </c>
      <c r="D30" s="20" t="s">
        <v>5</v>
      </c>
      <c r="E30" s="8">
        <v>-4302.8999999999996</v>
      </c>
      <c r="F30" s="8">
        <v>0</v>
      </c>
      <c r="G30" s="8">
        <v>0</v>
      </c>
      <c r="H30" s="8">
        <v>0</v>
      </c>
      <c r="I30" s="8">
        <v>0</v>
      </c>
      <c r="J30" s="4">
        <f>E30+F30+G30+H30+I30</f>
        <v>-4302.8999999999996</v>
      </c>
    </row>
    <row r="31" spans="1:10" ht="45" customHeight="1">
      <c r="A31" s="20" t="s">
        <v>70</v>
      </c>
      <c r="B31" s="19" t="s">
        <v>26</v>
      </c>
      <c r="C31" s="19" t="s">
        <v>19</v>
      </c>
      <c r="D31" s="20" t="s">
        <v>5</v>
      </c>
      <c r="E31" s="8">
        <v>-26832.9</v>
      </c>
      <c r="F31" s="8">
        <f>-(585.1+1970+36.3)</f>
        <v>-2591.4</v>
      </c>
      <c r="G31" s="8">
        <f>-(12411.5+2482.4+290)</f>
        <v>-15183.9</v>
      </c>
      <c r="H31" s="8">
        <f>-(7500+2606.2+321.2)</f>
        <v>-10427.400000000001</v>
      </c>
      <c r="I31" s="8">
        <f>-(7500+2736.9+321.2)</f>
        <v>-10558.1</v>
      </c>
      <c r="J31" s="4">
        <f>E31+F31+G31+H31+I31</f>
        <v>-65593.700000000012</v>
      </c>
    </row>
    <row r="32" spans="1:10" ht="54" customHeight="1">
      <c r="A32" s="20" t="s">
        <v>71</v>
      </c>
      <c r="B32" s="19" t="s">
        <v>27</v>
      </c>
      <c r="C32" s="19" t="s">
        <v>28</v>
      </c>
      <c r="D32" s="20" t="s">
        <v>5</v>
      </c>
      <c r="E32" s="8">
        <v>-13003.5</v>
      </c>
      <c r="F32" s="8">
        <v>-1503.17</v>
      </c>
      <c r="G32" s="8">
        <v>-1172.5999999999999</v>
      </c>
      <c r="H32" s="8">
        <v>-1188.6300000000001</v>
      </c>
      <c r="I32" s="8">
        <v>-1204.08</v>
      </c>
      <c r="J32" s="4">
        <f>E32+F32+G32+H32+I32</f>
        <v>-18071.980000000003</v>
      </c>
    </row>
    <row r="33" spans="1:11" ht="31.5" customHeight="1">
      <c r="A33" s="46" t="s">
        <v>87</v>
      </c>
      <c r="B33" s="65"/>
      <c r="C33" s="65"/>
      <c r="D33" s="66"/>
      <c r="E33" s="8">
        <f>E34</f>
        <v>0</v>
      </c>
      <c r="F33" s="8">
        <f t="shared" ref="F33:J33" si="8">F34</f>
        <v>22774.1</v>
      </c>
      <c r="G33" s="8">
        <f t="shared" si="8"/>
        <v>22000</v>
      </c>
      <c r="H33" s="8">
        <f t="shared" si="8"/>
        <v>0</v>
      </c>
      <c r="I33" s="8">
        <f t="shared" si="8"/>
        <v>0</v>
      </c>
      <c r="J33" s="8">
        <f t="shared" si="8"/>
        <v>44774.1</v>
      </c>
    </row>
    <row r="34" spans="1:11" ht="46.5" customHeight="1">
      <c r="A34" s="20" t="s">
        <v>88</v>
      </c>
      <c r="B34" s="19" t="s">
        <v>89</v>
      </c>
      <c r="C34" s="19" t="s">
        <v>25</v>
      </c>
      <c r="D34" s="20" t="s">
        <v>5</v>
      </c>
      <c r="E34" s="8">
        <v>0</v>
      </c>
      <c r="F34" s="8">
        <v>22774.1</v>
      </c>
      <c r="G34" s="8">
        <v>22000</v>
      </c>
      <c r="H34" s="8">
        <v>0</v>
      </c>
      <c r="I34" s="8">
        <v>0</v>
      </c>
      <c r="J34" s="4">
        <f>E34+F34+G34+H34+I34</f>
        <v>44774.1</v>
      </c>
    </row>
    <row r="35" spans="1:11" ht="39" customHeight="1">
      <c r="A35" s="20" t="s">
        <v>90</v>
      </c>
      <c r="B35" s="19" t="s">
        <v>96</v>
      </c>
      <c r="C35" s="19" t="s">
        <v>25</v>
      </c>
      <c r="D35" s="20" t="s">
        <v>5</v>
      </c>
      <c r="E35" s="8">
        <v>0</v>
      </c>
      <c r="F35" s="8">
        <f>22774.1/2189865.9*100</f>
        <v>1.0399769227878291</v>
      </c>
      <c r="G35" s="8">
        <f>22000/2384242.7*100</f>
        <v>0.922724855150023</v>
      </c>
      <c r="H35" s="8">
        <v>0</v>
      </c>
      <c r="I35" s="8">
        <v>0</v>
      </c>
      <c r="J35" s="4">
        <v>0</v>
      </c>
    </row>
    <row r="36" spans="1:11" ht="25.5" customHeight="1">
      <c r="A36" s="54" t="s">
        <v>72</v>
      </c>
      <c r="B36" s="55"/>
      <c r="C36" s="55"/>
      <c r="D36" s="56"/>
      <c r="E36" s="4">
        <f t="shared" ref="E36:I36" si="9">E41</f>
        <v>-67627.5</v>
      </c>
      <c r="F36" s="4">
        <f t="shared" si="9"/>
        <v>0</v>
      </c>
      <c r="G36" s="4">
        <f t="shared" si="9"/>
        <v>0</v>
      </c>
      <c r="H36" s="4">
        <f t="shared" si="9"/>
        <v>0</v>
      </c>
      <c r="I36" s="4">
        <f t="shared" si="9"/>
        <v>0</v>
      </c>
      <c r="J36" s="4">
        <f>J41</f>
        <v>-67627.5</v>
      </c>
    </row>
    <row r="37" spans="1:11" ht="28.5" customHeight="1">
      <c r="A37" s="20" t="s">
        <v>39</v>
      </c>
      <c r="B37" s="19" t="s">
        <v>52</v>
      </c>
      <c r="C37" s="19" t="s">
        <v>11</v>
      </c>
      <c r="D37" s="20" t="s">
        <v>10</v>
      </c>
      <c r="E37" s="24">
        <v>1</v>
      </c>
      <c r="F37" s="24">
        <v>1</v>
      </c>
      <c r="G37" s="24">
        <v>1</v>
      </c>
      <c r="H37" s="24">
        <v>1</v>
      </c>
      <c r="I37" s="24">
        <v>1</v>
      </c>
      <c r="J37" s="36">
        <v>1</v>
      </c>
      <c r="K37" s="53" t="s">
        <v>49</v>
      </c>
    </row>
    <row r="38" spans="1:11" ht="37.5" customHeight="1">
      <c r="A38" s="20" t="s">
        <v>40</v>
      </c>
      <c r="B38" s="19" t="s">
        <v>53</v>
      </c>
      <c r="C38" s="19" t="s">
        <v>11</v>
      </c>
      <c r="D38" s="20" t="s">
        <v>5</v>
      </c>
      <c r="E38" s="9" t="s">
        <v>94</v>
      </c>
      <c r="F38" s="8">
        <v>5</v>
      </c>
      <c r="G38" s="8">
        <v>5</v>
      </c>
      <c r="H38" s="8">
        <v>5</v>
      </c>
      <c r="I38" s="8">
        <v>5</v>
      </c>
      <c r="J38" s="4">
        <v>5</v>
      </c>
      <c r="K38" s="53"/>
    </row>
    <row r="39" spans="1:11" ht="42.75" customHeight="1">
      <c r="A39" s="20" t="s">
        <v>41</v>
      </c>
      <c r="B39" s="19" t="s">
        <v>45</v>
      </c>
      <c r="C39" s="19" t="s">
        <v>11</v>
      </c>
      <c r="D39" s="20" t="s">
        <v>5</v>
      </c>
      <c r="E39" s="8">
        <v>1.1000000000000001</v>
      </c>
      <c r="F39" s="8">
        <v>0</v>
      </c>
      <c r="G39" s="8">
        <v>0</v>
      </c>
      <c r="H39" s="8">
        <v>0</v>
      </c>
      <c r="I39" s="8">
        <v>0</v>
      </c>
      <c r="J39" s="4">
        <v>0</v>
      </c>
      <c r="K39" s="53"/>
    </row>
    <row r="40" spans="1:11" ht="49.5" customHeight="1">
      <c r="A40" s="20" t="s">
        <v>42</v>
      </c>
      <c r="B40" s="19" t="s">
        <v>46</v>
      </c>
      <c r="C40" s="19" t="s">
        <v>11</v>
      </c>
      <c r="D40" s="20" t="s">
        <v>5</v>
      </c>
      <c r="E40" s="11" t="s">
        <v>48</v>
      </c>
      <c r="F40" s="11" t="s">
        <v>48</v>
      </c>
      <c r="G40" s="11" t="s">
        <v>48</v>
      </c>
      <c r="H40" s="11" t="s">
        <v>48</v>
      </c>
      <c r="I40" s="11" t="s">
        <v>48</v>
      </c>
      <c r="J40" s="11" t="s">
        <v>48</v>
      </c>
    </row>
    <row r="41" spans="1:11" ht="53.25" customHeight="1">
      <c r="A41" s="20" t="s">
        <v>43</v>
      </c>
      <c r="B41" s="19" t="s">
        <v>47</v>
      </c>
      <c r="C41" s="19" t="s">
        <v>11</v>
      </c>
      <c r="D41" s="20" t="s">
        <v>5</v>
      </c>
      <c r="E41" s="8">
        <v>-67627.5</v>
      </c>
      <c r="F41" s="8">
        <v>0</v>
      </c>
      <c r="G41" s="8">
        <v>0</v>
      </c>
      <c r="H41" s="8">
        <v>0</v>
      </c>
      <c r="I41" s="8">
        <v>0</v>
      </c>
      <c r="J41" s="4">
        <f>E41+F41+G41+H41+I41</f>
        <v>-67627.5</v>
      </c>
    </row>
    <row r="42" spans="1:11" ht="40.5" customHeight="1">
      <c r="A42" s="63" t="s">
        <v>60</v>
      </c>
      <c r="B42" s="63"/>
      <c r="C42" s="63"/>
      <c r="D42" s="63"/>
      <c r="E42" s="4">
        <f t="shared" ref="E42:I42" si="10">E7-E23-E36</f>
        <v>162139.79</v>
      </c>
      <c r="F42" s="4">
        <f t="shared" si="10"/>
        <v>30598.370000000003</v>
      </c>
      <c r="G42" s="4">
        <f t="shared" si="10"/>
        <v>36713.279999999999</v>
      </c>
      <c r="H42" s="4">
        <f t="shared" si="10"/>
        <v>32427.770000000004</v>
      </c>
      <c r="I42" s="4">
        <f t="shared" si="10"/>
        <v>32859.42</v>
      </c>
      <c r="J42" s="4">
        <f>J7-J23-J36</f>
        <v>294738.63</v>
      </c>
    </row>
    <row r="43" spans="1:11" ht="55.5" customHeight="1">
      <c r="A43" s="64" t="s">
        <v>84</v>
      </c>
      <c r="B43" s="64"/>
      <c r="C43" s="64"/>
      <c r="D43" s="64"/>
      <c r="E43" s="64"/>
      <c r="F43" s="64"/>
      <c r="G43" s="64"/>
      <c r="H43" s="64"/>
      <c r="I43" s="64"/>
      <c r="J43" s="64"/>
    </row>
    <row r="44" spans="1:11" ht="55.5" customHeight="1">
      <c r="A44" s="22"/>
      <c r="B44" s="22"/>
      <c r="C44" s="22"/>
      <c r="D44" s="22"/>
      <c r="E44" s="22"/>
      <c r="F44" s="22"/>
      <c r="G44" s="22"/>
      <c r="H44" s="22"/>
      <c r="I44" s="22"/>
      <c r="J44" s="22"/>
    </row>
    <row r="45" spans="1:11" ht="24.75" customHeight="1">
      <c r="A45" s="41"/>
      <c r="B45" s="41"/>
      <c r="C45" s="41"/>
      <c r="D45" s="41"/>
      <c r="E45" s="41"/>
      <c r="F45" s="41"/>
      <c r="G45" s="41"/>
      <c r="H45" s="13"/>
      <c r="I45" s="13"/>
      <c r="J45" s="13"/>
    </row>
    <row r="46" spans="1:11" ht="40.5" customHeight="1">
      <c r="A46" s="13"/>
      <c r="B46" s="13"/>
      <c r="C46" s="13"/>
      <c r="D46" s="13"/>
      <c r="E46" s="13"/>
      <c r="F46" s="13"/>
      <c r="G46" s="13"/>
      <c r="H46" s="13"/>
      <c r="I46" s="13"/>
      <c r="J46" s="13"/>
    </row>
    <row r="47" spans="1:11" ht="28.5" customHeight="1">
      <c r="A47" s="62"/>
      <c r="B47" s="62"/>
      <c r="C47" s="13"/>
      <c r="D47" s="13"/>
      <c r="E47" s="13"/>
      <c r="F47" s="13"/>
      <c r="G47" s="13"/>
      <c r="H47" s="13"/>
      <c r="I47" s="13"/>
      <c r="J47" s="13"/>
    </row>
    <row r="48" spans="1:11" ht="13.5" customHeight="1">
      <c r="A48" s="62"/>
      <c r="B48" s="62"/>
      <c r="C48" s="13"/>
      <c r="D48" s="13"/>
      <c r="E48" s="13"/>
      <c r="F48" s="13"/>
      <c r="G48" s="13"/>
      <c r="H48" s="13"/>
      <c r="I48" s="13"/>
      <c r="J48" s="13"/>
    </row>
    <row r="49" spans="1:10" ht="15" customHeight="1">
      <c r="A49" s="62"/>
      <c r="B49" s="62"/>
      <c r="C49" s="13"/>
      <c r="D49" s="13"/>
      <c r="E49" s="13"/>
      <c r="F49" s="13"/>
      <c r="G49" s="13"/>
      <c r="H49" s="13"/>
      <c r="I49" s="13"/>
      <c r="J49" s="13"/>
    </row>
    <row r="50" spans="1:10" ht="70.150000000000006" customHeight="1">
      <c r="A50" s="39"/>
      <c r="B50" s="13"/>
      <c r="C50" s="13"/>
      <c r="D50" s="13"/>
      <c r="E50" s="13"/>
      <c r="F50" s="13"/>
      <c r="G50" s="13"/>
      <c r="H50" s="13"/>
      <c r="I50" s="13"/>
      <c r="J50" s="13"/>
    </row>
    <row r="51" spans="1:10" ht="70.150000000000006" customHeight="1">
      <c r="A51" s="13"/>
      <c r="B51" s="13"/>
      <c r="C51" s="13"/>
      <c r="D51" s="13"/>
      <c r="E51" s="13"/>
      <c r="F51" s="13"/>
      <c r="G51" s="13"/>
      <c r="H51" s="13"/>
      <c r="I51" s="13"/>
      <c r="J51" s="13"/>
    </row>
    <row r="52" spans="1:10" ht="70.150000000000006" customHeight="1">
      <c r="A52" s="13"/>
    </row>
  </sheetData>
  <mergeCells count="27">
    <mergeCell ref="E15:J15"/>
    <mergeCell ref="A47:B47"/>
    <mergeCell ref="A48:B48"/>
    <mergeCell ref="A49:B49"/>
    <mergeCell ref="A42:D42"/>
    <mergeCell ref="A23:D23"/>
    <mergeCell ref="A24:D24"/>
    <mergeCell ref="A26:D26"/>
    <mergeCell ref="A43:J43"/>
    <mergeCell ref="A33:D33"/>
    <mergeCell ref="E29:J29"/>
    <mergeCell ref="G1:L1"/>
    <mergeCell ref="A45:G45"/>
    <mergeCell ref="A2:J2"/>
    <mergeCell ref="A7:D7"/>
    <mergeCell ref="A8:D8"/>
    <mergeCell ref="B3:J3"/>
    <mergeCell ref="A4:A5"/>
    <mergeCell ref="B4:B5"/>
    <mergeCell ref="C4:C5"/>
    <mergeCell ref="D4:D5"/>
    <mergeCell ref="E4:J4"/>
    <mergeCell ref="K37:K39"/>
    <mergeCell ref="A36:D36"/>
    <mergeCell ref="E17:J17"/>
    <mergeCell ref="A11:D11"/>
    <mergeCell ref="E16:J16"/>
  </mergeCells>
  <pageMargins left="0" right="0" top="0.19685039370078741" bottom="0.15748031496062992" header="0.11811023622047245" footer="0.11811023622047245"/>
  <pageSetup paperSize="9" scale="64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D4:F4"/>
  <sheetViews>
    <sheetView workbookViewId="0">
      <selection activeCell="F5" sqref="F5"/>
    </sheetView>
  </sheetViews>
  <sheetFormatPr defaultRowHeight="15"/>
  <cols>
    <col min="4" max="4" width="20.28515625" customWidth="1"/>
  </cols>
  <sheetData>
    <row r="4" spans="4:6">
      <c r="D4">
        <f>1009925167.2</f>
        <v>1009925167.2</v>
      </c>
      <c r="E4">
        <v>2141580.81</v>
      </c>
      <c r="F4">
        <f>E4/D4*100</f>
        <v>0.21205341539685513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План на 2016-25 </vt:lpstr>
      <vt:lpstr>Лист1</vt:lpstr>
      <vt:lpstr>'План на 2016-25 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SnisarevskayaOV</dc:creator>
  <cp:lastModifiedBy>Снисаревская Оксана Владимировна</cp:lastModifiedBy>
  <cp:lastPrinted>2024-02-28T02:44:19Z</cp:lastPrinted>
  <dcterms:created xsi:type="dcterms:W3CDTF">2017-06-22T03:05:49Z</dcterms:created>
  <dcterms:modified xsi:type="dcterms:W3CDTF">2024-03-06T07:46:29Z</dcterms:modified>
</cp:coreProperties>
</file>